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02 上下水道係\07 経営比較分析関係\06 令和2年度\01 公営企業に係る経営比較分析表（令和元年度決算）の分析等について\01 照会\【経営比較分析表】2019_014567_47_1718\"/>
    </mc:Choice>
  </mc:AlternateContent>
  <workbookProtection workbookAlgorithmName="SHA-512" workbookHashValue="UIGmTUecznT6GbFILu0TPHNFDRrL8NlXJF8OJlwbudIkzeVdGz7U5faGPY9dR7BC30GSmj0wH0D7d8/SDhdl0Q==" workbookSaltValue="4IyFFwHeyFUwvhowT3BRLQ==" workbookSpinCount="100000" lockStructure="1"/>
  <bookViews>
    <workbookView xWindow="0" yWindow="0" windowWidth="21600" windowHeight="10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<sst xmlns="http://schemas.openxmlformats.org/spreadsheetml/2006/main" count="235" uniqueCount="122">
  <si>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</si>
  <si>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</si>
  <si>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</si>
  <si>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</si>
  <si>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</si>
  <si>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</si>
  <si>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</si>
  <si>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</si>
  <si>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</si>
  <si>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</si>
  <si>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</si>
  <si>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</si>
  <si>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</si>
  <si>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</si>
  <si>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</si>
  <si>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</si>
  <si>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</si>
  <si>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</si>
  <si>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</si>
  <si>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</si>
  <si>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</si>
  <si>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</si>
  <si>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</si>
  <si>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</si>
  <si>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</si>
  <si>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</si>
  <si>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</si>
  <si>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</si>
  <si>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</si>
  <si>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</si>
  <si>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</si>
  <si>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</si>
  <si>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</si>
  <si>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</si>
  <si>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</si>
  <si>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</si>
  <si>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</si>
  <si>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</si>
  <si>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</si>
  <si>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</si>
  <si>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</si>
  <si>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</si>
  <si>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</si>
  <si>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</si>
  <si>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</si>
  <si>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</si>
  <si>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</si>
  <si>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</si>
  <si>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</si>
  <si>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</si>
  <si>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</si>
  <si>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</si>
  <si>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</si>
  <si>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</si>
  <si>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</si>
  <si>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</si>
  <si>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</si>
  <si>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</si>
  <si>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</si>
  <si>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</si>
  <si>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</si>
  <si>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</si>
  <si>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</si>
  <si>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</si>
  <si>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</si>
  <si>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</si>
  <si>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</si>
  <si>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</si>
  <si>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</si>
  <si>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</si>
  <si>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</si>
  <si>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</si>
  <si>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</si>
  <si>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</si>
  <si>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</si>
  <si>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</si>
  <si>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</si>
  <si>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</si>
  <si>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</si>
  <si>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</si>
  <si>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</si>
  <si>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</si>
  <si>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</si>
  <si>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</si>
  <si>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</si>
  <si>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</si>
  <si>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</si>
  <si>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</si>
  <si>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</si>
  <si>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</si>
  <si>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</si>
  <si>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</si>
  <si>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</si>
  <si>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</si>
  <si>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</si>
  <si>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</si>
  <si>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</si>
  <si>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</si>
  <si>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</si>
  <si>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</si>
  <si>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愛別町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</si>
  <si>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</si>
  <si>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</si>
  <si>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</si>
  <si>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</si>
  <si>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</si>
  <si>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</si>
  <si>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</si>
  <si>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</si>
  <si>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</si>
  <si>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</si>
  <si>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</si>
  <si>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</si>
  <si>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</si>
  <si>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</si>
  <si>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</si>
  <si>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</si>
  <si>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</si>
  <si>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</si>
  <si>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</si>
  <si>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⑧水洗化率については今後劇的に上がることは考えにくいため、①収益的収支比率を向上させるために、料金改定による料金収入のアップを検討していく予定です。
　また、終末処理場の維持管理等について費用を少しでも抑えることが出来ないか検討していきたいと思います。
　さらに平成28年度に経営戦略を策定していることもあり、今後は当戦略に沿った経営をしていきます。</t>
    <phoneticPr fontId="4"/>
  </si>
  <si>
    <t>　事業開始当初の施設整備費及び設備投資による元利償還金が多額であり、使用料設定も公共性に鑑み適正な原価計算になっておらず、①収益的収支比率⑤経費回収率について低い数値となっています。
　また、⑧の水洗化率は類似団体と比較しても高いにも関わらず⑦施設利用率が低いことを鑑みると施設規模のスペックが過大に感じますが、規模を縮小してしまうと雨天時に処理しきれなくなるため、現状のような数値になっ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</si>
</sst>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C2-41DC-9F59-5648462051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80C2-41DC-9F59-5648462051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30.69</c:v>
                </c:pt>
                <c:pt idx="1">
                  <c:v>31.69</c:v>
                </c:pt>
                <c:pt idx="2">
                  <c:v>29.31</c:v>
                </c:pt>
                <c:pt idx="3">
                  <c:v>30.94</c:v>
                </c:pt>
                <c:pt idx="4">
                  <c:v>29.94</c:v>
                </c:pt>
              </c:numCache>
            </c:numRef>
          </c:val>
          <c:extLst>
            <c:ext xmlns:c16="http://schemas.microsoft.com/office/drawing/2014/chart" uri="{C3380CC4-5D6E-409C-BE32-E72D297353CC}">
              <c16:uniqueId val="{00000000-1A7A-48C8-944B-93973FC158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1A7A-48C8-944B-93973FC158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92.36</c:v>
                </c:pt>
                <c:pt idx="1">
                  <c:v>93.5</c:v>
                </c:pt>
                <c:pt idx="2">
                  <c:v>93.53</c:v>
                </c:pt>
                <c:pt idx="3">
                  <c:v>93.32</c:v>
                </c:pt>
                <c:pt idx="4">
                  <c:v>93.4</c:v>
                </c:pt>
              </c:numCache>
            </c:numRef>
          </c:val>
          <c:extLst>
            <c:ext xmlns:c16="http://schemas.microsoft.com/office/drawing/2014/chart" uri="{C3380CC4-5D6E-409C-BE32-E72D297353CC}">
              <c16:uniqueId val="{00000000-3E0F-4796-9B3B-CE7A352DD11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3E0F-4796-9B3B-CE7A352DD11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48.28</c:v>
                </c:pt>
                <c:pt idx="1">
                  <c:v>49.43</c:v>
                </c:pt>
                <c:pt idx="2">
                  <c:v>45.79</c:v>
                </c:pt>
                <c:pt idx="3">
                  <c:v>45.72</c:v>
                </c:pt>
                <c:pt idx="4">
                  <c:v>51.09</c:v>
                </c:pt>
              </c:numCache>
            </c:numRef>
          </c:val>
          <c:extLst>
            <c:ext xmlns:c16="http://schemas.microsoft.com/office/drawing/2014/chart" uri="{C3380CC4-5D6E-409C-BE32-E72D297353CC}">
              <c16:uniqueId val="{00000000-68F7-431A-98D2-211CD43238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7-431A-98D2-211CD43238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69-4551-AC89-6092674A8E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69-4551-AC89-6092674A8E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AF-4627-B675-3C31FE4F9A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AF-4627-B675-3C31FE4F9A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CA-4F89-93B2-7E39650D36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CA-4F89-93B2-7E39650D36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34-407D-9E0E-79DF76467B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34-407D-9E0E-79DF76467B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112.67</c:v>
                </c:pt>
                <c:pt idx="1">
                  <c:v>88.23</c:v>
                </c:pt>
                <c:pt idx="2">
                  <c:v>65.66</c:v>
                </c:pt>
                <c:pt idx="3">
                  <c:v>49.61</c:v>
                </c:pt>
                <c:pt idx="4">
                  <c:v>38.159999999999997</c:v>
                </c:pt>
              </c:numCache>
            </c:numRef>
          </c:val>
          <c:extLst>
            <c:ext xmlns:c16="http://schemas.microsoft.com/office/drawing/2014/chart" uri="{C3380CC4-5D6E-409C-BE32-E72D297353CC}">
              <c16:uniqueId val="{00000000-01A7-4E71-9DF4-5AB54F299A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1A7-4E71-9DF4-5AB54F299A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54.79</c:v>
                </c:pt>
                <c:pt idx="1">
                  <c:v>55.37</c:v>
                </c:pt>
                <c:pt idx="2">
                  <c:v>53.93</c:v>
                </c:pt>
                <c:pt idx="3">
                  <c:v>50.93</c:v>
                </c:pt>
                <c:pt idx="4">
                  <c:v>57.2</c:v>
                </c:pt>
              </c:numCache>
            </c:numRef>
          </c:val>
          <c:extLst>
            <c:ext xmlns:c16="http://schemas.microsoft.com/office/drawing/2014/chart" uri="{C3380CC4-5D6E-409C-BE32-E72D297353CC}">
              <c16:uniqueId val="{00000000-8D2D-44B2-9176-02601B4EEF6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8D2D-44B2-9176-02601B4EEF6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334.41</c:v>
                </c:pt>
                <c:pt idx="1">
                  <c:v>332.52</c:v>
                </c:pt>
                <c:pt idx="2">
                  <c:v>343.03</c:v>
                </c:pt>
                <c:pt idx="3">
                  <c:v>363.59</c:v>
                </c:pt>
                <c:pt idx="4">
                  <c:v>326.51</c:v>
                </c:pt>
              </c:numCache>
            </c:numRef>
          </c:val>
          <c:extLst>
            <c:ext xmlns:c16="http://schemas.microsoft.com/office/drawing/2014/chart" uri="{C3380CC4-5D6E-409C-BE32-E72D297353CC}">
              <c16:uniqueId val="{00000000-22D1-4F21-ADF8-DB144B319C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22D1-4F21-ADF8-DB144B319C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愛別町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2723</v>
      </c>
      <c r="AM8" s="69"/>
      <c r="AN8" s="69"/>
      <c r="AO8" s="69"/>
      <c r="AP8" s="69"/>
      <c r="AQ8" s="69"/>
      <c r="AR8" s="69"/>
      <c r="AS8" s="69"/>
      <c r="AT8" s="68">
        <f>データ!T6</f>
        <v>250.13</v>
      </c>
      <c r="AU8" s="68"/>
      <c r="AV8" s="68"/>
      <c r="AW8" s="68"/>
      <c r="AX8" s="68"/>
      <c r="AY8" s="68"/>
      <c r="AZ8" s="68"/>
      <c r="BA8" s="68"/>
      <c r="BB8" s="68">
        <f>データ!U6</f>
        <v>10.89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63.42</v>
      </c>
      <c r="Q10" s="68"/>
      <c r="R10" s="68"/>
      <c r="S10" s="68"/>
      <c r="T10" s="68"/>
      <c r="U10" s="68"/>
      <c r="V10" s="68"/>
      <c r="W10" s="68">
        <f>データ!Q6</f>
        <v>74.77</v>
      </c>
      <c r="X10" s="68"/>
      <c r="Y10" s="68"/>
      <c r="Z10" s="68"/>
      <c r="AA10" s="68"/>
      <c r="AB10" s="68"/>
      <c r="AC10" s="68"/>
      <c r="AD10" s="69">
        <f>データ!R6</f>
        <v>3322</v>
      </c>
      <c r="AE10" s="69"/>
      <c r="AF10" s="69"/>
      <c r="AG10" s="69"/>
      <c r="AH10" s="69"/>
      <c r="AI10" s="69"/>
      <c r="AJ10" s="69"/>
      <c r="AK10" s="2"/>
      <c r="AL10" s="69">
        <f>データ!V6</f>
        <v>1727</v>
      </c>
      <c r="AM10" s="69"/>
      <c r="AN10" s="69"/>
      <c r="AO10" s="69"/>
      <c r="AP10" s="69"/>
      <c r="AQ10" s="69"/>
      <c r="AR10" s="69"/>
      <c r="AS10" s="69"/>
      <c r="AT10" s="68">
        <f>データ!W6</f>
        <v>1.17</v>
      </c>
      <c r="AU10" s="68"/>
      <c r="AV10" s="68"/>
      <c r="AW10" s="68"/>
      <c r="AX10" s="68"/>
      <c r="AY10" s="68"/>
      <c r="AZ10" s="68"/>
      <c r="BA10" s="68"/>
      <c r="BB10" s="68">
        <f>データ!X6</f>
        <v>1476.07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46</v>
      </c>
      <c r="O86" s="26" t="str">
        <f>データ!EO6</f>
        <v>【0.28】</v>
      </c>
    </row>
  </sheetData>
  <sheetProtection algorithmName="SHA-512" hashValue="gPusSZjr8IYb9sRJRiADkT5zfRvdRFH+GiqWHFhDx8VPalSzQIUDSI7dmAQ7u/fsfYGJl9UyXlNCmjwmdGW7jw==" saltValue="TPyx7vd+phQjDfSijvC/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14567</v>
      </c>
      <c r="D6" s="33">
        <f t="shared" si="3"/>
        <v>47</v>
      </c>
      <c r="E6" s="33">
        <f t="shared" si="3"/>
        <v>17</v>
      </c>
      <c r="F6" s="33">
        <f t="shared" si="3"/>
        <v>4</v>
      </c>
      <c r="G6" s="33">
        <f t="shared" si="3"/>
        <v>0</v>
      </c>
      <c r="H6" s="33" t="str">
        <f t="shared" si="3"/>
        <v>北海道　愛別町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63.42</v>
      </c>
      <c r="Q6" s="34">
        <f t="shared" si="3"/>
        <v>74.77</v>
      </c>
      <c r="R6" s="34">
        <f t="shared" si="3"/>
        <v>3322</v>
      </c>
      <c r="S6" s="34">
        <f t="shared" si="3"/>
        <v>2723</v>
      </c>
      <c r="T6" s="34">
        <f t="shared" si="3"/>
        <v>250.13</v>
      </c>
      <c r="U6" s="34">
        <f t="shared" si="3"/>
        <v>10.89</v>
      </c>
      <c r="V6" s="34">
        <f t="shared" si="3"/>
        <v>1727</v>
      </c>
      <c r="W6" s="34">
        <f t="shared" si="3"/>
        <v>1.17</v>
      </c>
      <c r="X6" s="34">
        <f t="shared" si="3"/>
        <v>1476.07</v>
      </c>
      <c r="Y6" s="35">
        <f>IF(Y7="",NA(),Y7)</f>
        <v>48.28</v>
      </c>
      <c r="Z6" s="35">
        <f t="shared" ref="Z6:AH6" si="4">IF(Z7="",NA(),Z7)</f>
        <v>49.43</v>
      </c>
      <c r="AA6" s="35">
        <f t="shared" si="4"/>
        <v>45.79</v>
      </c>
      <c r="AB6" s="35">
        <f t="shared" si="4"/>
        <v>45.72</v>
      </c>
      <c r="AC6" s="35">
        <f t="shared" si="4"/>
        <v>51.09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112.67</v>
      </c>
      <c r="BG6" s="35">
        <f t="shared" ref="BG6:BO6" si="7">IF(BG7="",NA(),BG7)</f>
        <v>88.23</v>
      </c>
      <c r="BH6" s="35">
        <f t="shared" si="7"/>
        <v>65.66</v>
      </c>
      <c r="BI6" s="35">
        <f t="shared" si="7"/>
        <v>49.61</v>
      </c>
      <c r="BJ6" s="35">
        <f t="shared" si="7"/>
        <v>38.159999999999997</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54.79</v>
      </c>
      <c r="BR6" s="35">
        <f t="shared" ref="BR6:BZ6" si="8">IF(BR7="",NA(),BR7)</f>
        <v>55.37</v>
      </c>
      <c r="BS6" s="35">
        <f t="shared" si="8"/>
        <v>53.93</v>
      </c>
      <c r="BT6" s="35">
        <f t="shared" si="8"/>
        <v>50.93</v>
      </c>
      <c r="BU6" s="35">
        <f t="shared" si="8"/>
        <v>57.2</v>
      </c>
      <c r="BV6" s="35">
        <f t="shared" si="8"/>
        <v>66.22</v>
      </c>
      <c r="BW6" s="35">
        <f t="shared" si="8"/>
        <v>69.87</v>
      </c>
      <c r="BX6" s="35">
        <f t="shared" si="8"/>
        <v>74.3</v>
      </c>
      <c r="BY6" s="35">
        <f t="shared" si="8"/>
        <v>72.260000000000005</v>
      </c>
      <c r="BZ6" s="35">
        <f t="shared" si="8"/>
        <v>71.84</v>
      </c>
      <c r="CA6" s="34" t="str">
        <f>IF(CA7="","",IF(CA7="-","【-】","【"&amp;SUBSTITUTE(TEXT(CA7,"#,##0.00"),"-","△")&amp;"】"))</f>
        <v>【74.17】</v>
      </c>
      <c r="CB6" s="35">
        <f>IF(CB7="",NA(),CB7)</f>
        <v>334.41</v>
      </c>
      <c r="CC6" s="35">
        <f t="shared" ref="CC6:CK6" si="9">IF(CC7="",NA(),CC7)</f>
        <v>332.52</v>
      </c>
      <c r="CD6" s="35">
        <f t="shared" si="9"/>
        <v>343.03</v>
      </c>
      <c r="CE6" s="35">
        <f t="shared" si="9"/>
        <v>363.59</v>
      </c>
      <c r="CF6" s="35">
        <f t="shared" si="9"/>
        <v>326.51</v>
      </c>
      <c r="CG6" s="35">
        <f t="shared" si="9"/>
        <v>246.72</v>
      </c>
      <c r="CH6" s="35">
        <f t="shared" si="9"/>
        <v>234.96</v>
      </c>
      <c r="CI6" s="35">
        <f t="shared" si="9"/>
        <v>221.81</v>
      </c>
      <c r="CJ6" s="35">
        <f t="shared" si="9"/>
        <v>230.02</v>
      </c>
      <c r="CK6" s="35">
        <f t="shared" si="9"/>
        <v>228.47</v>
      </c>
      <c r="CL6" s="34" t="str">
        <f>IF(CL7="","",IF(CL7="-","【-】","【"&amp;SUBSTITUTE(TEXT(CL7,"#,##0.00"),"-","△")&amp;"】"))</f>
        <v>【218.56】</v>
      </c>
      <c r="CM6" s="35">
        <f>IF(CM7="",NA(),CM7)</f>
        <v>30.69</v>
      </c>
      <c r="CN6" s="35">
        <f t="shared" ref="CN6:CV6" si="10">IF(CN7="",NA(),CN7)</f>
        <v>31.69</v>
      </c>
      <c r="CO6" s="35">
        <f t="shared" si="10"/>
        <v>29.31</v>
      </c>
      <c r="CP6" s="35">
        <f t="shared" si="10"/>
        <v>30.94</v>
      </c>
      <c r="CQ6" s="35">
        <f t="shared" si="10"/>
        <v>29.94</v>
      </c>
      <c r="CR6" s="35">
        <f t="shared" si="10"/>
        <v>41.35</v>
      </c>
      <c r="CS6" s="35">
        <f t="shared" si="10"/>
        <v>42.9</v>
      </c>
      <c r="CT6" s="35">
        <f t="shared" si="10"/>
        <v>43.36</v>
      </c>
      <c r="CU6" s="35">
        <f t="shared" si="10"/>
        <v>42.56</v>
      </c>
      <c r="CV6" s="35">
        <f t="shared" si="10"/>
        <v>42.47</v>
      </c>
      <c r="CW6" s="34" t="str">
        <f>IF(CW7="","",IF(CW7="-","【-】","【"&amp;SUBSTITUTE(TEXT(CW7,"#,##0.00"),"-","△")&amp;"】"))</f>
        <v>【42.86】</v>
      </c>
      <c r="CX6" s="35">
        <f>IF(CX7="",NA(),CX7)</f>
        <v>92.36</v>
      </c>
      <c r="CY6" s="35">
        <f t="shared" ref="CY6:DG6" si="11">IF(CY7="",NA(),CY7)</f>
        <v>93.5</v>
      </c>
      <c r="CZ6" s="35">
        <f t="shared" si="11"/>
        <v>93.53</v>
      </c>
      <c r="DA6" s="35">
        <f t="shared" si="11"/>
        <v>93.32</v>
      </c>
      <c r="DB6" s="35">
        <f t="shared" si="11"/>
        <v>93.4</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14567</v>
      </c>
      <c r="D7" s="37">
        <v>47</v>
      </c>
      <c r="E7" s="37">
        <v>17</v>
      </c>
      <c r="F7" s="37">
        <v>4</v>
      </c>
      <c r="G7" s="37">
        <v>0</v>
      </c>
      <c r="H7" s="37" t="s">
        <v>100</v>
      </c>
      <c r="I7" s="37" t="s">
        <v>101</v>
      </c>
      <c r="J7" s="37" t="s">
        <v>102</v>
      </c>
      <c r="K7" s="37" t="s">
        <v>103</v>
      </c>
      <c r="L7" s="37" t="s">
        <v>104</v>
      </c>
      <c r="M7" s="37" t="s">
        <v>105</v>
      </c>
      <c r="N7" s="38" t="s">
        <v>106</v>
      </c>
      <c r="O7" s="38" t="s">
        <v>107</v>
      </c>
      <c r="P7" s="38">
        <v>63.42</v>
      </c>
      <c r="Q7" s="38">
        <v>74.77</v>
      </c>
      <c r="R7" s="38">
        <v>3322</v>
      </c>
      <c r="S7" s="38">
        <v>2723</v>
      </c>
      <c r="T7" s="38">
        <v>250.13</v>
      </c>
      <c r="U7" s="38">
        <v>10.89</v>
      </c>
      <c r="V7" s="38">
        <v>1727</v>
      </c>
      <c r="W7" s="38">
        <v>1.17</v>
      </c>
      <c r="X7" s="38">
        <v>1476.07</v>
      </c>
      <c r="Y7" s="38">
        <v>48.28</v>
      </c>
      <c r="Z7" s="38">
        <v>49.43</v>
      </c>
      <c r="AA7" s="38">
        <v>45.79</v>
      </c>
      <c r="AB7" s="38">
        <v>45.72</v>
      </c>
      <c r="AC7" s="38">
        <v>51.09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112.67</v>
      </c>
      <c r="BG7" s="38">
        <v>88.23</v>
      </c>
      <c r="BH7" s="38">
        <v>65.66</v>
      </c>
      <c r="BI7" s="38">
        <v>49.61</v>
      </c>
      <c r="BJ7" s="38">
        <v>38.159999999999997</v>
      </c>
      <c r="BK7" s="38">
        <v>1434.89</v>
      </c>
      <c r="BL7" s="38">
        <v>1298.9100000000001</v>
      </c>
      <c r="BM7" s="38">
        <v>1243.71</v>
      </c>
      <c r="BN7" s="38">
        <v>1194.1500000000001</v>
      </c>
      <c r="BO7" s="38">
        <v>1206.79</v>
      </c>
      <c r="BP7" s="38">
        <v>1218.7</v>
      </c>
      <c r="BQ7" s="38">
        <v>54.79</v>
      </c>
      <c r="BR7" s="38">
        <v>55.37</v>
      </c>
      <c r="BS7" s="38">
        <v>53.93</v>
      </c>
      <c r="BT7" s="38">
        <v>50.93</v>
      </c>
      <c r="BU7" s="38">
        <v>57.2</v>
      </c>
      <c r="BV7" s="38">
        <v>66.22</v>
      </c>
      <c r="BW7" s="38">
        <v>69.87</v>
      </c>
      <c r="BX7" s="38">
        <v>74.3</v>
      </c>
      <c r="BY7" s="38">
        <v>72.260000000000005</v>
      </c>
      <c r="BZ7" s="38">
        <v>71.84</v>
      </c>
      <c r="CA7" s="38">
        <v>74.17</v>
      </c>
      <c r="CB7" s="38">
        <v>334.41</v>
      </c>
      <c r="CC7" s="38">
        <v>332.52</v>
      </c>
      <c r="CD7" s="38">
        <v>343.03</v>
      </c>
      <c r="CE7" s="38">
        <v>363.59</v>
      </c>
      <c r="CF7" s="38">
        <v>326.51</v>
      </c>
      <c r="CG7" s="38">
        <v>246.72</v>
      </c>
      <c r="CH7" s="38">
        <v>234.96</v>
      </c>
      <c r="CI7" s="38">
        <v>221.81</v>
      </c>
      <c r="CJ7" s="38">
        <v>230.02</v>
      </c>
      <c r="CK7" s="38">
        <v>228.47</v>
      </c>
      <c r="CL7" s="38">
        <v>218.56</v>
      </c>
      <c r="CM7" s="38">
        <v>30.69</v>
      </c>
      <c r="CN7" s="38">
        <v>31.69</v>
      </c>
      <c r="CO7" s="38">
        <v>29.31</v>
      </c>
      <c r="CP7" s="38">
        <v>30.94</v>
      </c>
      <c r="CQ7" s="38">
        <v>29.94</v>
      </c>
      <c r="CR7" s="38">
        <v>41.35</v>
      </c>
      <c r="CS7" s="38">
        <v>42.9</v>
      </c>
      <c r="CT7" s="38">
        <v>43.36</v>
      </c>
      <c r="CU7" s="38">
        <v>42.56</v>
      </c>
      <c r="CV7" s="38">
        <v>42.47</v>
      </c>
      <c r="CW7" s="38">
        <v>42.86</v>
      </c>
      <c r="CX7" s="38">
        <v>92.36</v>
      </c>
      <c r="CY7" s="38">
        <v>93.5</v>
      </c>
      <c r="CZ7" s="38">
        <v>93.53</v>
      </c>
      <c r="DA7" s="38">
        <v>93.32</v>
      </c>
      <c r="DB7" s="38">
        <v>93.4</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116</v>
      </c>
      <c r="D13" t="s">
        <v>117</v>
      </c>
      <c r="E13" t="s">
        <v>116</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2021-01-18T00:50:52Z</cp:lastPrinted>
  <dcterms:created xsi:type="dcterms:W3CDTF">2020-12-04T02:51:34Z</dcterms:created>
  <dcterms:modified xsi:type="dcterms:W3CDTF">2021-01-18T00:50:57Z</dcterms:modified>
  <cp:category/>
</cp:coreProperties>
</file>